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<sst xmlns="http://schemas.openxmlformats.org/spreadsheetml/2006/main" count="41" uniqueCount="40">
  <si>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medicamente PNS</t>
  </si>
  <si>
    <t>materiale sanitare</t>
  </si>
  <si>
    <t>TOTAL</t>
  </si>
  <si>
    <t>oncologie</t>
  </si>
  <si>
    <t>diabet</t>
  </si>
  <si>
    <t>Boli rare : sindromul SIDPU</t>
  </si>
  <si>
    <t>ortopedie</t>
  </si>
  <si>
    <t>Spitalul Judetean de Urgenta Deva</t>
  </si>
  <si>
    <t>Spitalul Municipal "Dr. Alexandru Simionescu" Hunedoara</t>
  </si>
  <si>
    <t>Spitalul de Urgenta Petrosani</t>
  </si>
  <si>
    <t>Spitalul Municipal Orastie</t>
  </si>
  <si>
    <t>Spitalul Municipal Lupeni</t>
  </si>
  <si>
    <t>Spitalul Municipal Brad</t>
  </si>
  <si>
    <t xml:space="preserve">TOTAL </t>
  </si>
  <si>
    <t>endocrinologie (osteoporoza)+gusa prin tiregomegalie datorata carentei de iod)</t>
  </si>
  <si>
    <t>Farmacii cu circuit deschis</t>
  </si>
  <si>
    <t>oncologie radioterapie</t>
  </si>
  <si>
    <t>SC Fresenius Deva</t>
  </si>
  <si>
    <t>* hemofilie+ talasemie</t>
  </si>
  <si>
    <t>* Deva</t>
  </si>
  <si>
    <t>osteoporoza</t>
  </si>
  <si>
    <t>gusa</t>
  </si>
  <si>
    <t xml:space="preserve">Deva </t>
  </si>
  <si>
    <t>Unitate sanitara</t>
  </si>
  <si>
    <t>Hemodializa si dializa peritoneala  TOTAL,                             din care</t>
  </si>
  <si>
    <t>seturi consumabile pompe insulina</t>
  </si>
  <si>
    <t>oncologie  cost volum</t>
  </si>
  <si>
    <t>SC DIAVERUM Petrosani</t>
  </si>
  <si>
    <t>RV 8803/28.12.2018</t>
  </si>
  <si>
    <t>P 485/30.01.2019</t>
  </si>
  <si>
    <t>P 1514/27.02.2019</t>
  </si>
  <si>
    <t xml:space="preserve">2.170.000; 44.92% </t>
  </si>
  <si>
    <t xml:space="preserve">2.000  0,034% </t>
  </si>
  <si>
    <r>
      <t xml:space="preserve">Hemofilie </t>
    </r>
    <r>
      <rPr>
        <b/>
        <sz val="10"/>
        <rFont val="Arial"/>
        <family val="2"/>
      </rPr>
      <t xml:space="preserve"> =   24.000 (6.000+6.000+6.000+6000) </t>
    </r>
    <r>
      <rPr>
        <b/>
        <u val="single"/>
        <sz val="10"/>
        <color indexed="10"/>
        <rFont val="Arial"/>
        <family val="2"/>
      </rPr>
      <t>Total hemofilie</t>
    </r>
    <r>
      <rPr>
        <b/>
        <sz val="10"/>
        <rFont val="Arial"/>
        <family val="2"/>
      </rPr>
      <t xml:space="preserve"> = 24.000</t>
    </r>
  </si>
  <si>
    <r>
      <t>Talasemie</t>
    </r>
    <r>
      <rPr>
        <b/>
        <sz val="12"/>
        <rFont val="Arial"/>
        <family val="2"/>
      </rPr>
      <t xml:space="preserve">    = 3.000</t>
    </r>
  </si>
  <si>
    <t>Total =        27.000</t>
  </si>
  <si>
    <t>984 lei neangajat</t>
  </si>
  <si>
    <t xml:space="preserve">953.600;    40,24% </t>
  </si>
  <si>
    <t>P2422/22.03.2019</t>
  </si>
  <si>
    <t>Valoare de contract  IANUARIE - MARTIE  2019  PROGRAME NATIONALE DE SANATATE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</si>
</sst>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"/>
  </numFmts>
  <fonts count="15">
    <font>
      <sz val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sz val="12"/>
      <color indexed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Arial"/>
      <family val="2"/>
    </font>
    <font>
      <sz val="12"/>
      <name val="Arial"/>
      <family val="0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8" fillId="0" borderId="5" xfId="0" applyNumberFormat="1" applyFont="1" applyBorder="1" applyAlignment="1">
      <alignment wrapText="1"/>
    </xf>
    <xf numFmtId="3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4" fontId="11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C3" sqref="C3"/>
    </sheetView>
  </sheetViews>
  <sheetFormatPr defaultColWidth="9.140625" defaultRowHeight="12.75"/>
  <cols>
    <col min="1" max="1" width="34.8515625" style="1" customWidth="1"/>
    <col min="2" max="2" width="20.28125" style="1" customWidth="1"/>
    <col min="3" max="5" width="23.00390625" style="1" customWidth="1"/>
    <col min="6" max="6" width="16.28125" style="1" customWidth="1"/>
    <col min="7" max="7" width="13.7109375" style="1" customWidth="1"/>
    <col min="8" max="8" width="18.421875" style="1" customWidth="1"/>
    <col min="9" max="9" width="17.8515625" style="1" customWidth="1"/>
    <col min="10" max="10" width="17.28125" style="1" customWidth="1"/>
    <col min="11" max="12" width="18.140625" style="1" customWidth="1"/>
    <col min="13" max="16384" width="9.140625" style="1" customWidth="1"/>
  </cols>
  <sheetData>
    <row r="1" ht="15.75">
      <c r="J1" s="2"/>
    </row>
    <row r="2" ht="15.75">
      <c r="J2" s="3"/>
    </row>
    <row r="3" ht="15.75">
      <c r="J3" s="3"/>
    </row>
    <row r="4" spans="10:12" ht="15.75">
      <c r="J4" s="3"/>
      <c r="K4" s="54" t="s">
        <v>38</v>
      </c>
      <c r="L4" s="4"/>
    </row>
    <row r="5" spans="10:11" ht="15.75">
      <c r="J5" s="3"/>
      <c r="K5" s="54" t="s">
        <v>30</v>
      </c>
    </row>
    <row r="6" spans="1:12" ht="15.75">
      <c r="A6" s="5"/>
      <c r="B6" s="6"/>
      <c r="C6" s="6"/>
      <c r="D6" s="6"/>
      <c r="E6" s="6"/>
      <c r="F6" s="6"/>
      <c r="G6" s="6"/>
      <c r="H6" s="6"/>
      <c r="I6" s="6"/>
      <c r="J6" s="7"/>
      <c r="K6" s="55" t="s">
        <v>29</v>
      </c>
      <c r="L6" s="8"/>
    </row>
    <row r="7" spans="1:11" ht="16.5" thickBot="1">
      <c r="A7" s="6" t="s">
        <v>39</v>
      </c>
      <c r="B7" s="9"/>
      <c r="C7" s="9"/>
      <c r="D7" s="9"/>
      <c r="E7" s="9"/>
      <c r="F7" s="10"/>
      <c r="G7" s="10"/>
      <c r="H7" s="11"/>
      <c r="I7" s="12"/>
      <c r="J7" s="13"/>
      <c r="K7" s="54" t="s">
        <v>28</v>
      </c>
    </row>
    <row r="8" spans="1:12" ht="32.25" customHeight="1" thickBot="1">
      <c r="A8" s="71" t="s">
        <v>23</v>
      </c>
      <c r="B8" s="74" t="s">
        <v>0</v>
      </c>
      <c r="C8" s="75"/>
      <c r="D8" s="75"/>
      <c r="E8" s="75"/>
      <c r="F8" s="75"/>
      <c r="G8" s="75"/>
      <c r="H8" s="75"/>
      <c r="I8" s="76"/>
      <c r="J8" s="14" t="s">
        <v>1</v>
      </c>
      <c r="K8" s="66" t="s">
        <v>2</v>
      </c>
      <c r="L8" s="68" t="s">
        <v>24</v>
      </c>
    </row>
    <row r="9" spans="1:12" ht="15.75">
      <c r="A9" s="72"/>
      <c r="B9" s="59" t="s">
        <v>14</v>
      </c>
      <c r="C9" s="59" t="s">
        <v>3</v>
      </c>
      <c r="D9" s="59" t="s">
        <v>26</v>
      </c>
      <c r="E9" s="59" t="s">
        <v>16</v>
      </c>
      <c r="F9" s="61" t="s">
        <v>4</v>
      </c>
      <c r="G9" s="59" t="s">
        <v>25</v>
      </c>
      <c r="H9" s="59" t="s">
        <v>18</v>
      </c>
      <c r="I9" s="59" t="s">
        <v>5</v>
      </c>
      <c r="J9" s="64" t="s">
        <v>6</v>
      </c>
      <c r="K9" s="67"/>
      <c r="L9" s="69"/>
    </row>
    <row r="10" spans="1:12" ht="97.5" customHeight="1" thickBot="1">
      <c r="A10" s="73"/>
      <c r="B10" s="60"/>
      <c r="C10" s="60"/>
      <c r="D10" s="60"/>
      <c r="E10" s="63"/>
      <c r="F10" s="62"/>
      <c r="G10" s="63"/>
      <c r="H10" s="60"/>
      <c r="I10" s="60"/>
      <c r="J10" s="65"/>
      <c r="K10" s="67"/>
      <c r="L10" s="70"/>
    </row>
    <row r="11" spans="1:12" ht="13.5" customHeight="1" thickBot="1">
      <c r="A11" s="15" t="s">
        <v>7</v>
      </c>
      <c r="B11" s="16">
        <f>3000+1000+3000+3000</f>
        <v>10000</v>
      </c>
      <c r="C11" s="16">
        <f>200000+600000+400000</f>
        <v>1200000</v>
      </c>
      <c r="D11" s="16">
        <f>150000+300000</f>
        <v>450000</v>
      </c>
      <c r="E11" s="16">
        <f>1000-1000</f>
        <v>0</v>
      </c>
      <c r="F11" s="17">
        <v>500</v>
      </c>
      <c r="G11" s="17">
        <f>4000+4000</f>
        <v>8000</v>
      </c>
      <c r="H11" s="16">
        <f>6000+6000+6000+1000+1000+6000+1000</f>
        <v>27000</v>
      </c>
      <c r="I11" s="16">
        <f>7000+7000+7000</f>
        <v>21000</v>
      </c>
      <c r="J11" s="16">
        <f>60000+50000+72000</f>
        <v>182000</v>
      </c>
      <c r="K11" s="18">
        <f>B11+C11+D11+E11+F11+G11+H11+I11+J11</f>
        <v>1898500</v>
      </c>
      <c r="L11" s="48">
        <f>206336+13335+206336+13335+206336+13335</f>
        <v>659013</v>
      </c>
    </row>
    <row r="12" spans="1:12" ht="48" thickBot="1">
      <c r="A12" s="19" t="s">
        <v>8</v>
      </c>
      <c r="B12" s="20"/>
      <c r="C12" s="21">
        <f>70000+70000-64550+550</f>
        <v>76000</v>
      </c>
      <c r="D12" s="21">
        <f>60000+8000+81600</f>
        <v>149600</v>
      </c>
      <c r="E12" s="21"/>
      <c r="F12" s="22">
        <v>1000</v>
      </c>
      <c r="G12" s="22"/>
      <c r="H12" s="21">
        <f>6000+6000</f>
        <v>12000</v>
      </c>
      <c r="I12" s="21"/>
      <c r="J12" s="21">
        <f>33000+27000+15000</f>
        <v>75000</v>
      </c>
      <c r="K12" s="18">
        <f>B12+C12+D12+E12+F12+H12+I12+J12</f>
        <v>313600</v>
      </c>
      <c r="L12" s="49">
        <f>141856+141856+141856</f>
        <v>425568</v>
      </c>
    </row>
    <row r="13" spans="1:12" ht="16.5" thickBot="1">
      <c r="A13" s="23" t="s">
        <v>9</v>
      </c>
      <c r="B13" s="20"/>
      <c r="C13" s="21">
        <f>165000+150000+100000</f>
        <v>415000</v>
      </c>
      <c r="D13" s="21">
        <f>97000+97000</f>
        <v>194000</v>
      </c>
      <c r="E13" s="21"/>
      <c r="F13" s="22">
        <v>500</v>
      </c>
      <c r="G13" s="22"/>
      <c r="H13" s="21"/>
      <c r="I13" s="21"/>
      <c r="J13" s="21">
        <f>34000+50000+40000</f>
        <v>124000</v>
      </c>
      <c r="K13" s="18">
        <f aca="true" t="shared" si="0" ref="K13:K19">B13+C13+E13+F13+H13+I13+J13</f>
        <v>539500</v>
      </c>
      <c r="L13" s="49">
        <f>141856+17780+141856+17780+141856+17780</f>
        <v>478908</v>
      </c>
    </row>
    <row r="14" spans="1:12" ht="16.5" thickBot="1">
      <c r="A14" s="23" t="s">
        <v>10</v>
      </c>
      <c r="B14" s="20"/>
      <c r="C14" s="21">
        <f>165000+130000+120000-120000</f>
        <v>295000</v>
      </c>
      <c r="D14" s="21">
        <f>90000+35000+35000</f>
        <v>160000</v>
      </c>
      <c r="E14" s="21"/>
      <c r="F14" s="22">
        <v>0</v>
      </c>
      <c r="G14" s="22"/>
      <c r="H14" s="21"/>
      <c r="I14" s="21"/>
      <c r="J14" s="21"/>
      <c r="K14" s="18">
        <f t="shared" si="0"/>
        <v>295000</v>
      </c>
      <c r="L14" s="49"/>
    </row>
    <row r="15" spans="1:12" ht="16.5" thickBot="1">
      <c r="A15" s="23" t="s">
        <v>11</v>
      </c>
      <c r="B15" s="20"/>
      <c r="C15" s="21"/>
      <c r="D15" s="21"/>
      <c r="E15" s="21"/>
      <c r="F15" s="22">
        <v>0</v>
      </c>
      <c r="G15" s="22"/>
      <c r="H15" s="21"/>
      <c r="I15" s="21"/>
      <c r="J15" s="21"/>
      <c r="K15" s="18">
        <f t="shared" si="0"/>
        <v>0</v>
      </c>
      <c r="L15" s="49"/>
    </row>
    <row r="16" spans="1:12" ht="16.5" thickBot="1">
      <c r="A16" s="23" t="s">
        <v>12</v>
      </c>
      <c r="B16" s="20"/>
      <c r="C16" s="21"/>
      <c r="D16" s="21"/>
      <c r="E16" s="21"/>
      <c r="F16" s="22">
        <v>0</v>
      </c>
      <c r="G16" s="22"/>
      <c r="H16" s="21"/>
      <c r="I16" s="21"/>
      <c r="J16" s="21"/>
      <c r="K16" s="18">
        <f t="shared" si="0"/>
        <v>0</v>
      </c>
      <c r="L16" s="49"/>
    </row>
    <row r="17" spans="1:12" ht="16.5" thickBot="1">
      <c r="A17" s="24" t="s">
        <v>15</v>
      </c>
      <c r="B17" s="25"/>
      <c r="C17" s="26">
        <f>2661000+184550-550</f>
        <v>2845000</v>
      </c>
      <c r="D17" s="26">
        <f>1451400-35000</f>
        <v>1416400</v>
      </c>
      <c r="E17" s="26"/>
      <c r="F17" s="27">
        <v>5917000</v>
      </c>
      <c r="G17" s="27"/>
      <c r="H17" s="26"/>
      <c r="I17" s="26"/>
      <c r="J17" s="26"/>
      <c r="K17" s="18">
        <f t="shared" si="0"/>
        <v>8762000</v>
      </c>
      <c r="L17" s="49"/>
    </row>
    <row r="18" spans="1:12" ht="16.5" thickBot="1">
      <c r="A18" s="28" t="s">
        <v>17</v>
      </c>
      <c r="B18" s="20"/>
      <c r="C18" s="21"/>
      <c r="D18" s="21"/>
      <c r="E18" s="21"/>
      <c r="F18" s="22"/>
      <c r="G18" s="22"/>
      <c r="H18" s="21"/>
      <c r="I18" s="21"/>
      <c r="J18" s="21"/>
      <c r="K18" s="18">
        <f t="shared" si="0"/>
        <v>0</v>
      </c>
      <c r="L18" s="49">
        <f>870480+73190+870480+73190+870480+73190</f>
        <v>2831010</v>
      </c>
    </row>
    <row r="19" spans="1:12" ht="16.5" thickBot="1">
      <c r="A19" s="29" t="s">
        <v>27</v>
      </c>
      <c r="B19" s="30"/>
      <c r="C19" s="31"/>
      <c r="D19" s="31"/>
      <c r="E19" s="31"/>
      <c r="F19" s="32"/>
      <c r="G19" s="32"/>
      <c r="H19" s="31"/>
      <c r="I19" s="31"/>
      <c r="J19" s="31"/>
      <c r="K19" s="18">
        <f t="shared" si="0"/>
        <v>0</v>
      </c>
      <c r="L19" s="49">
        <f>438464+36595+17780+438464+36595+17780+438464+36595+17780</f>
        <v>1478517</v>
      </c>
    </row>
    <row r="20" spans="1:12" ht="16.5" thickBot="1">
      <c r="A20" s="33" t="s">
        <v>13</v>
      </c>
      <c r="B20" s="34">
        <f>SUM(B11:B16)</f>
        <v>10000</v>
      </c>
      <c r="C20" s="34">
        <f>SUM(C11:C17)</f>
        <v>4831000</v>
      </c>
      <c r="D20" s="34">
        <f>SUM(D11:D19)</f>
        <v>2370000</v>
      </c>
      <c r="E20" s="34">
        <f>SUM(E11:E17)</f>
        <v>0</v>
      </c>
      <c r="F20" s="34">
        <f>SUM(F11:F17)</f>
        <v>5919000</v>
      </c>
      <c r="G20" s="34">
        <f>SUM(G11:G19)</f>
        <v>8000</v>
      </c>
      <c r="H20" s="34">
        <f>SUM(H11:H16)</f>
        <v>39000</v>
      </c>
      <c r="I20" s="34">
        <f>SUM(I11:I16)</f>
        <v>21000</v>
      </c>
      <c r="J20" s="34">
        <f>SUM(J11:J16)</f>
        <v>381000</v>
      </c>
      <c r="K20" s="34">
        <f>SUM(K11:K19)</f>
        <v>11808600</v>
      </c>
      <c r="L20" s="34">
        <f>SUM(L11:L19)</f>
        <v>5873016</v>
      </c>
    </row>
    <row r="21" spans="8:12" ht="15.75">
      <c r="H21" s="3" t="s">
        <v>19</v>
      </c>
      <c r="L21" s="51" t="s">
        <v>36</v>
      </c>
    </row>
    <row r="22" spans="1:12" ht="64.5">
      <c r="A22" s="35"/>
      <c r="B22" s="36"/>
      <c r="C22" s="37">
        <v>4831000</v>
      </c>
      <c r="D22" s="37">
        <v>2370000</v>
      </c>
      <c r="E22" s="38"/>
      <c r="F22" s="37">
        <v>5919000</v>
      </c>
      <c r="G22" s="36"/>
      <c r="H22" s="50" t="s">
        <v>33</v>
      </c>
      <c r="I22" s="39">
        <v>72000</v>
      </c>
      <c r="L22" s="37">
        <v>5874000</v>
      </c>
    </row>
    <row r="23" spans="1:12" ht="31.5">
      <c r="A23" s="40"/>
      <c r="B23" s="41"/>
      <c r="C23" s="5"/>
      <c r="D23" s="5"/>
      <c r="E23" s="5"/>
      <c r="F23" s="5"/>
      <c r="H23" s="42" t="s">
        <v>34</v>
      </c>
      <c r="I23" s="43"/>
      <c r="L23" s="44"/>
    </row>
    <row r="24" spans="1:9" ht="31.5">
      <c r="A24" s="40"/>
      <c r="B24" s="41"/>
      <c r="H24" s="42" t="s">
        <v>35</v>
      </c>
      <c r="I24" s="43"/>
    </row>
    <row r="25" spans="1:2" ht="15.75">
      <c r="A25" s="35" t="s">
        <v>22</v>
      </c>
      <c r="B25" s="45"/>
    </row>
    <row r="26" spans="1:9" ht="15.75">
      <c r="A26" s="46" t="s">
        <v>20</v>
      </c>
      <c r="B26" s="57">
        <f>3000+3000+3000</f>
        <v>9000</v>
      </c>
      <c r="C26" s="47" t="s">
        <v>31</v>
      </c>
      <c r="D26" s="52" t="s">
        <v>37</v>
      </c>
      <c r="F26" s="53" t="s">
        <v>32</v>
      </c>
      <c r="H26" s="56">
        <v>39000</v>
      </c>
      <c r="I26" s="58">
        <v>0.2917</v>
      </c>
    </row>
    <row r="27" spans="1:2" ht="15.75">
      <c r="A27" s="46" t="s">
        <v>21</v>
      </c>
      <c r="B27" s="57">
        <v>1000</v>
      </c>
    </row>
    <row r="28" spans="1:2" ht="15.75">
      <c r="A28" s="35" t="s">
        <v>2</v>
      </c>
      <c r="B28" s="37">
        <f>SUM(B26:B27)</f>
        <v>10000</v>
      </c>
    </row>
  </sheetData>
  <mergeCells count="13">
    <mergeCell ref="K8:K10"/>
    <mergeCell ref="L8:L10"/>
    <mergeCell ref="A8:A10"/>
    <mergeCell ref="B8:I8"/>
    <mergeCell ref="H9:H10"/>
    <mergeCell ref="I9:I10"/>
    <mergeCell ref="E9:E10"/>
    <mergeCell ref="D9:D10"/>
    <mergeCell ref="B9:B10"/>
    <mergeCell ref="C9:C10"/>
    <mergeCell ref="F9:F10"/>
    <mergeCell ref="G9:G10"/>
    <mergeCell ref="J9:J10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hunedoara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corinab</dc:creator>
  <cp:keywords/>
  <dc:description/>
  <cp:lastModifiedBy>DORINAO</cp:lastModifiedBy>
  <cp:lastPrinted>2019-03-25T09:17:45Z</cp:lastPrinted>
  <dcterms:created xsi:type="dcterms:W3CDTF">2015-01-28T12:21:05Z</dcterms:created>
  <dcterms:modified xsi:type="dcterms:W3CDTF">2019-03-28T13:56:39Z</dcterms:modified>
  <cp:category/>
  <cp:version/>
  <cp:contentType/>
  <cp:contentStatus/>
</cp:coreProperties>
</file>